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0" yWindow="0" windowWidth="19440" windowHeight="6720" activeTab="0"/>
  </bookViews>
  <sheets>
    <sheet name="On-Call Only" sheetId="1" r:id="rId2"/>
    <sheet name="Staffing and On-Call" sheetId="2" r:id="rId3"/>
    <sheet name="Sheet3" sheetId="3" r:id="rId4"/>
  </sheets>
  <definedNames/>
  <calcPr calcId="145621"/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<sst xmlns="http://schemas.openxmlformats.org/spreadsheetml/2006/main" count="158" uniqueCount="71">
  <si>
    <t>Hours</t>
  </si>
  <si>
    <t>Salary</t>
  </si>
  <si>
    <t>Rate</t>
  </si>
  <si>
    <t>Total Cost</t>
  </si>
  <si>
    <t>Fringe Benefits</t>
  </si>
  <si>
    <t>SANE Coordinator: Rate should be consistent with Trauma Coordinator, EMS Coordinator and ER Manager</t>
  </si>
  <si>
    <t>Time and a Half Pay</t>
  </si>
  <si>
    <t>Year 1 SANE Expenses</t>
  </si>
  <si>
    <t>Number of exams per year</t>
  </si>
  <si>
    <t>On-call Pay</t>
  </si>
  <si>
    <t>Fringe Benefit Percentage</t>
  </si>
  <si>
    <t xml:space="preserve">Full time option (40 hours) </t>
  </si>
  <si>
    <t xml:space="preserve">Part time option (20 hours) </t>
  </si>
  <si>
    <t>Year 1</t>
  </si>
  <si>
    <t>Year 1 Total</t>
  </si>
  <si>
    <t>TRAINING EXPENSES</t>
  </si>
  <si>
    <t>EXAM EXPENSES</t>
  </si>
  <si>
    <t>Total # of RNs</t>
  </si>
  <si>
    <t>Please note that this document only reflects the cost of personnel and does not take into account the cost of patient care (including laboratory tests, medications, equipment and reimbursement)</t>
  </si>
  <si>
    <t>COMPETENCY/OTHER EXPENSES</t>
  </si>
  <si>
    <t>Cost per person</t>
  </si>
  <si>
    <t>Average Clinician Pay</t>
  </si>
  <si>
    <t>Call-in Pay ( # of exams x 6 hours) at 1 1/2 pay</t>
  </si>
  <si>
    <t>Exams</t>
  </si>
  <si>
    <t>Courtroom prep and testimony (25% proceed to trial)</t>
  </si>
  <si>
    <t>Travel time (1 hour average travel time)</t>
  </si>
  <si>
    <t>Additional Incentive/Bonus Pay (Amt. entered by program)</t>
  </si>
  <si>
    <t>Monthly Meeting (2 hours) including peer review (ALL RNs)</t>
  </si>
  <si>
    <t>Continuing Education Hours (CEUs or CMEs) (ALL RNs)</t>
  </si>
  <si>
    <t>SART Meeting participation (2 hours per month) (Determine how many RNs)</t>
  </si>
  <si>
    <t># of Exams</t>
  </si>
  <si>
    <t>Cost per Exam</t>
  </si>
  <si>
    <t>Out-source peer review (if no QMPs at the facility) (Annual Cost)</t>
  </si>
  <si>
    <t>Out-source peer review (if no QMPs at the facility) (Per exam Cost AA)</t>
  </si>
  <si>
    <t>Out-source peer review (if no QMPs at the facility) (Per exam Cost Peds)</t>
  </si>
  <si>
    <t>REMOVE ANY TOTALS NOT NEEDED FOR YOUR FACILITY OR JUST ENTER A ZERO IN THE TOTAL COLUMN</t>
  </si>
  <si>
    <t>ENTER CHOOSEN SALARY PLUS BENEFITS</t>
  </si>
  <si>
    <t>Year 1 Program Split</t>
  </si>
  <si>
    <t>2 hospitals</t>
  </si>
  <si>
    <t>3 hospitals</t>
  </si>
  <si>
    <t>4 hospitals</t>
  </si>
  <si>
    <t>5 hospitals</t>
  </si>
  <si>
    <t>6 hospitals</t>
  </si>
  <si>
    <t>7 hospitals</t>
  </si>
  <si>
    <t>Staff SANE RN Pay</t>
  </si>
  <si>
    <t>Call-in Pay ( # of non-staffed exams x 6 hours) at 1 1/2 pay</t>
  </si>
  <si>
    <t>Staffing coverage (ENTER HOURS PER WEEK)</t>
  </si>
  <si>
    <t>Weeks</t>
  </si>
  <si>
    <t>Call Time (365 days x 24 hours)= 8760 - staffing coverage</t>
  </si>
  <si>
    <t>Call Time (365 days x 24 hours)= 8760 - exam time</t>
  </si>
  <si>
    <t>Staff Coverage</t>
  </si>
  <si>
    <t>Remaining on-call</t>
  </si>
  <si>
    <t>Non-Staffed Exams</t>
  </si>
  <si>
    <t>% to trial</t>
  </si>
  <si>
    <t>On-Call Pay</t>
  </si>
  <si>
    <t>Monthly Meeting (2 hours) including peer review (Staff RNs)</t>
  </si>
  <si>
    <t>Monthly Meeting (2 hours) including peer review (On-call RNs)</t>
  </si>
  <si>
    <t>Continuing Education Hours (CEUs or CMEs) (Staff RNs)</t>
  </si>
  <si>
    <t>Continuing Education Hours (CEUs or CMEs) (On-call RNs)</t>
  </si>
  <si>
    <t>1 FT= 36   2 FT= 72   3 FT= 108   4 FT= 144</t>
  </si>
  <si>
    <t>AA SANE Training Classroom (enter # of clinicians)</t>
  </si>
  <si>
    <t>AA SANE Travel for Classroom Training (enter cost per indiv and # of clinicians)</t>
  </si>
  <si>
    <t>AA SANE Clinical Hours (enter # of RNs)</t>
  </si>
  <si>
    <t>AA SANE 2-day Clinical Training Travel (enter cost per indiv and # of clinicians)</t>
  </si>
  <si>
    <t>PA SANE Training Classroom (enter # of RNs)</t>
  </si>
  <si>
    <t>PA SANE Travel for Classroom Training (enter cost per indiv and # of clinicians)</t>
  </si>
  <si>
    <t>PA SANE Clinical Hours (enter # of RNs)</t>
  </si>
  <si>
    <t>PA SANE Travel for Clinical Training (enter cost per indiv and # of clinicians)</t>
  </si>
  <si>
    <t>Medical Director: Rate should be consistent with other medical program directors</t>
  </si>
  <si>
    <t>Part time (hours determined by facility)</t>
  </si>
  <si>
    <t>AA SANE Training Classroom (enter # of RNs)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</si>
</sst>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8"/>
        <bgColor indexed="64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</border>
    <border>
      <left/>
      <right style="thick">
        <color auto="1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0" borderId="0" xfId="0" applyAlignment="1">
      <alignment/>
    </xf>
    <xf numFmtId="164" fontId="0" fillId="3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3" borderId="0" xfId="0" applyFill="1" applyAlignment="1">
      <alignment/>
    </xf>
    <xf numFmtId="165" fontId="0" fillId="0" borderId="0" xfId="0" applyNumberFormat="1" applyAlignment="1">
      <alignment/>
    </xf>
    <xf numFmtId="0" fontId="0" fillId="4" borderId="0" xfId="0" applyFill="1" applyAlignment="1">
      <alignment/>
    </xf>
    <xf numFmtId="165" fontId="0" fillId="5" borderId="1" xfId="0" applyNumberFormat="1" applyFill="1" applyBorder="1" applyAlignment="1">
      <alignment/>
    </xf>
    <xf numFmtId="6" fontId="0" fillId="0" borderId="0" xfId="0" applyNumberFormat="1" applyAlignment="1">
      <alignment/>
    </xf>
    <xf numFmtId="8" fontId="0" fillId="3" borderId="0" xfId="0" applyNumberFormat="1" applyFill="1" applyAlignment="1">
      <alignment/>
    </xf>
    <xf numFmtId="164" fontId="0" fillId="4" borderId="0" xfId="0" applyNumberFormat="1" applyFill="1" applyAlignment="1">
      <alignment/>
    </xf>
    <xf numFmtId="9" fontId="0" fillId="3" borderId="0" xfId="0" applyNumberFormat="1" applyFill="1" applyAlignment="1">
      <alignment/>
    </xf>
    <xf numFmtId="165" fontId="0" fillId="4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6" borderId="0" xfId="0" applyFill="1" applyAlignment="1">
      <alignment/>
    </xf>
    <xf numFmtId="165" fontId="0" fillId="6" borderId="0" xfId="0" applyNumberFormat="1" applyFill="1" applyAlignment="1">
      <alignment/>
    </xf>
    <xf numFmtId="0" fontId="0" fillId="7" borderId="0" xfId="0" applyFill="1" applyAlignment="1">
      <alignment/>
    </xf>
    <xf numFmtId="164" fontId="0" fillId="7" borderId="0" xfId="0" applyNumberFormat="1" applyFill="1" applyAlignment="1">
      <alignment/>
    </xf>
    <xf numFmtId="165" fontId="0" fillId="7" borderId="0" xfId="0" applyNumberFormat="1" applyFill="1" applyAlignment="1">
      <alignment/>
    </xf>
    <xf numFmtId="0" fontId="0" fillId="7" borderId="0" xfId="0" applyFill="1" applyAlignment="1">
      <alignment horizont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 wrapText="1"/>
    </xf>
    <xf numFmtId="1" fontId="0" fillId="4" borderId="0" xfId="0" applyNumberFormat="1" applyFill="1" applyAlignment="1">
      <alignment/>
    </xf>
    <xf numFmtId="49" fontId="0" fillId="4" borderId="0" xfId="0" applyNumberFormat="1" applyFill="1" applyAlignment="1">
      <alignment horizontal="right"/>
    </xf>
    <xf numFmtId="3" fontId="0" fillId="4" borderId="0" xfId="0" applyNumberFormat="1" applyFill="1" applyAlignment="1">
      <alignment/>
    </xf>
    <xf numFmtId="0" fontId="0" fillId="0" borderId="0" xfId="0" applyAlignment="1">
      <alignment wrapText="1"/>
    </xf>
    <xf numFmtId="0" fontId="0" fillId="8" borderId="0" xfId="0" applyFill="1" applyAlignment="1">
      <alignment/>
    </xf>
    <xf numFmtId="165" fontId="0" fillId="8" borderId="0" xfId="0" applyNumberFormat="1" applyFill="1" applyAlignment="1">
      <alignment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0" fillId="7" borderId="0" xfId="0" applyFill="1" applyAlignment="1">
      <alignment horizontal="left"/>
    </xf>
    <xf numFmtId="49" fontId="0" fillId="7" borderId="0" xfId="0" applyNumberFormat="1" applyFill="1" applyAlignment="1">
      <alignment horizontal="right"/>
    </xf>
    <xf numFmtId="1" fontId="0" fillId="0" borderId="0" xfId="0" applyNumberFormat="1" applyAlignment="1">
      <alignment/>
    </xf>
    <xf numFmtId="1" fontId="0" fillId="7" borderId="0" xfId="0" applyNumberFormat="1" applyFill="1" applyAlignment="1">
      <alignment/>
    </xf>
    <xf numFmtId="165" fontId="0" fillId="9" borderId="1" xfId="0" applyNumberFormat="1" applyFill="1" applyBorder="1" applyAlignment="1">
      <alignment/>
    </xf>
    <xf numFmtId="0" fontId="0" fillId="4" borderId="0" xfId="0" applyFill="1" applyAlignment="1">
      <alignment horizontal="center" wrapText="1"/>
    </xf>
    <xf numFmtId="9" fontId="0" fillId="4" borderId="0" xfId="0" applyNumberFormat="1" applyFill="1" applyAlignment="1">
      <alignment/>
    </xf>
    <xf numFmtId="0" fontId="0" fillId="5" borderId="1" xfId="0" applyNumberFormat="1" applyFill="1" applyBorder="1" applyAlignment="1">
      <alignment/>
    </xf>
    <xf numFmtId="165" fontId="0" fillId="3" borderId="0" xfId="0" applyNumberFormat="1" applyFill="1" applyAlignment="1">
      <alignment/>
    </xf>
    <xf numFmtId="0" fontId="0" fillId="2" borderId="0" xfId="0" applyFill="1"/>
    <xf numFmtId="0" fontId="0" fillId="3" borderId="0" xfId="0" applyFill="1"/>
    <xf numFmtId="164" fontId="0" fillId="0" borderId="0" xfId="16" applyNumberFormat="1" applyFont="1"/>
    <xf numFmtId="0" fontId="0" fillId="6" borderId="0" xfId="0" applyNumberFormat="1" applyFill="1" applyAlignment="1">
      <alignment/>
    </xf>
    <xf numFmtId="164" fontId="0" fillId="10" borderId="1" xfId="0" applyNumberForma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Relationship Id="rId7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L43"/>
  <sheetViews>
    <sheetView tabSelected="1" workbookViewId="0" topLeftCell="A1">
      <selection pane="topLeft" activeCell="A18" sqref="A18"/>
    </sheetView>
  </sheetViews>
  <sheetFormatPr defaultColWidth="8.85428571428571" defaultRowHeight="15"/>
  <cols>
    <col min="1" max="1" width="74.7142857142857" style="3" bestFit="1" customWidth="1"/>
    <col min="2" max="2" width="10.2857142857143" style="3" bestFit="1" customWidth="1"/>
    <col min="3" max="3" width="13.5714285714286" style="3" bestFit="1" customWidth="1"/>
    <col min="4" max="4" width="16.7142857142857" style="3" bestFit="1" customWidth="1"/>
    <col min="5" max="5" width="15.2857142857143" style="3" bestFit="1" customWidth="1"/>
    <col min="6" max="6" width="12.5714285714286" style="3" bestFit="1" customWidth="1"/>
    <col min="7" max="7" width="3.85714285714286" style="3" customWidth="1"/>
    <col min="8" max="8" width="10.7142857142857" style="3" bestFit="1" customWidth="1"/>
    <col min="9" max="9" width="3" style="3" customWidth="1"/>
    <col min="10" max="10" width="18" style="3" customWidth="1"/>
    <col min="11" max="12" width="8.85714285714286" style="3"/>
    <col min="13" max="16384" width="8.85714285714286" style="3"/>
  </cols>
  <sheetData>
    <row r="1" spans="1:10" ht="44.25" customHeight="1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5">
      <c r="A2" s="23"/>
      <c r="B2" s="23"/>
      <c r="C2" s="38"/>
      <c r="D2" s="38"/>
      <c r="E2" s="23"/>
      <c r="F2" s="23"/>
      <c r="G2" s="23"/>
      <c r="H2" s="23"/>
      <c r="I2" s="23"/>
      <c r="J2" s="23"/>
    </row>
    <row r="3" spans="2:4" ht="15">
      <c r="B3" s="3" t="s">
        <v>13</v>
      </c>
      <c r="C3" s="8"/>
      <c r="D3" s="8"/>
    </row>
    <row r="4" spans="1:4" ht="15">
      <c r="A4" s="15" t="s">
        <v>21</v>
      </c>
      <c r="B4" s="4"/>
      <c r="C4" s="12"/>
      <c r="D4" s="12"/>
    </row>
    <row r="5" spans="1:4" ht="15">
      <c r="A5" s="15" t="s">
        <v>6</v>
      </c>
      <c r="B5" s="12">
        <f>B4*1.5</f>
        <v>0</v>
      </c>
      <c r="C5" s="12"/>
      <c r="D5" s="12"/>
    </row>
    <row r="6" spans="1:4" ht="15">
      <c r="A6" s="15" t="s">
        <v>9</v>
      </c>
      <c r="B6" s="4"/>
      <c r="C6" s="12"/>
      <c r="D6" s="12"/>
    </row>
    <row r="7" spans="1:4" ht="15">
      <c r="A7" s="15" t="s">
        <v>8</v>
      </c>
      <c r="B7" s="6"/>
      <c r="C7" s="8"/>
      <c r="D7" s="8"/>
    </row>
    <row r="8" spans="1:4" ht="15">
      <c r="A8" s="15" t="s">
        <v>10</v>
      </c>
      <c r="B8" s="13">
        <v>0.29999999999999999</v>
      </c>
      <c r="C8" s="39"/>
      <c r="D8" s="39"/>
    </row>
    <row r="9" spans="2:2" ht="15">
      <c r="B9" s="8"/>
    </row>
    <row r="10" spans="1:6" ht="15">
      <c r="A10" s="2" t="s">
        <v>7</v>
      </c>
      <c r="B10" s="1"/>
      <c r="C10" s="1"/>
      <c r="D10" s="1"/>
      <c r="E10" s="1"/>
      <c r="F10" s="1"/>
    </row>
    <row r="11" spans="1:6" ht="15">
      <c r="A11" s="21" t="s">
        <v>15</v>
      </c>
      <c r="B11" s="18" t="s">
        <v>0</v>
      </c>
      <c r="C11" s="18" t="s">
        <v>1</v>
      </c>
      <c r="D11" s="18" t="s">
        <v>20</v>
      </c>
      <c r="E11" s="18" t="s">
        <v>17</v>
      </c>
      <c r="F11" s="18" t="s">
        <v>3</v>
      </c>
    </row>
    <row r="12" spans="1:6" ht="15">
      <c r="A12" s="3" t="s">
        <v>70</v>
      </c>
      <c r="B12" s="3">
        <v>40</v>
      </c>
      <c r="C12" s="12">
        <f>B4</f>
        <v>0</v>
      </c>
      <c r="D12" s="7">
        <f>B12*C12</f>
        <v>0</v>
      </c>
      <c r="E12" s="6"/>
      <c r="F12" s="7">
        <f t="shared" si="0" ref="F12">D12*E12</f>
        <v>0</v>
      </c>
    </row>
    <row r="13" spans="1:12" s="0" customFormat="1" ht="15">
      <c r="A13" s="3" t="s">
        <v>61</v>
      </c>
      <c r="B13" s="3"/>
      <c r="C13" s="12"/>
      <c r="D13" s="41"/>
      <c r="E13" s="6"/>
      <c r="F13" s="7">
        <f t="shared" si="1" ref="F13:F19">D13*E13</f>
        <v>0</v>
      </c>
      <c r="G13" s="3"/>
      <c r="H13" s="3"/>
      <c r="I13" s="3"/>
      <c r="J13" s="3"/>
      <c r="K13" s="3"/>
      <c r="L13" s="3"/>
    </row>
    <row r="14" spans="1:6" ht="15">
      <c r="A14" s="3" t="s">
        <v>62</v>
      </c>
      <c r="B14" s="3">
        <v>60</v>
      </c>
      <c r="C14" s="12">
        <f>B4</f>
        <v>0</v>
      </c>
      <c r="D14" s="7">
        <f>B14*C14</f>
        <v>0</v>
      </c>
      <c r="E14" s="6"/>
      <c r="F14" s="7">
        <f>D14*E14</f>
        <v>0</v>
      </c>
    </row>
    <row r="15" spans="1:12" s="0" customFormat="1" ht="15">
      <c r="A15" s="3" t="s">
        <v>63</v>
      </c>
      <c r="B15" s="3"/>
      <c r="C15" s="12"/>
      <c r="D15" s="41"/>
      <c r="E15" s="6"/>
      <c r="F15" s="7">
        <f>D15*E15</f>
        <v>0</v>
      </c>
      <c r="G15" s="3"/>
      <c r="H15" s="3"/>
      <c r="I15" s="3"/>
      <c r="J15" s="3"/>
      <c r="K15" s="3"/>
      <c r="L15" s="3"/>
    </row>
    <row r="16" spans="1:6" ht="15">
      <c r="A16" s="3" t="s">
        <v>64</v>
      </c>
      <c r="B16" s="3">
        <v>40</v>
      </c>
      <c r="C16" s="12">
        <f>B4</f>
        <v>0</v>
      </c>
      <c r="D16" s="7">
        <f>B16*C16</f>
        <v>0</v>
      </c>
      <c r="E16" s="6"/>
      <c r="F16" s="7">
        <f>D16*E16</f>
        <v>0</v>
      </c>
    </row>
    <row r="17" spans="1:12" s="0" customFormat="1" ht="15">
      <c r="A17" s="3" t="s">
        <v>65</v>
      </c>
      <c r="B17" s="3"/>
      <c r="C17" s="12"/>
      <c r="D17" s="41"/>
      <c r="E17" s="6"/>
      <c r="F17" s="7">
        <f>D17*E17</f>
        <v>0</v>
      </c>
      <c r="G17" s="3"/>
      <c r="H17" s="3"/>
      <c r="I17" s="3"/>
      <c r="J17" s="3"/>
      <c r="K17" s="3"/>
      <c r="L17" s="3"/>
    </row>
    <row r="18" spans="1:6" ht="15">
      <c r="A18" s="3" t="s">
        <v>66</v>
      </c>
      <c r="B18" s="3">
        <v>60</v>
      </c>
      <c r="C18" s="12">
        <f>B4</f>
        <v>0</v>
      </c>
      <c r="D18" s="7">
        <f>B18*C18</f>
        <v>0</v>
      </c>
      <c r="E18" s="6"/>
      <c r="F18" s="7">
        <f>D18*E18</f>
        <v>0</v>
      </c>
    </row>
    <row r="19" spans="1:12" s="0" customFormat="1" ht="15">
      <c r="A19" s="3" t="s">
        <v>67</v>
      </c>
      <c r="B19" s="3"/>
      <c r="C19" s="12"/>
      <c r="D19" s="41"/>
      <c r="E19" s="6"/>
      <c r="F19" s="7">
        <f>D19*E19</f>
        <v>0</v>
      </c>
      <c r="G19" s="3"/>
      <c r="H19" s="3"/>
      <c r="I19" s="3"/>
      <c r="J19" s="3"/>
      <c r="K19" s="3"/>
      <c r="L19" s="3"/>
    </row>
    <row r="20" spans="1:6" s="8" customFormat="1" ht="15">
      <c r="A20" s="22" t="s">
        <v>16</v>
      </c>
      <c r="B20" s="18" t="s">
        <v>23</v>
      </c>
      <c r="C20" s="19" t="s">
        <v>0</v>
      </c>
      <c r="D20" s="20" t="s">
        <v>1</v>
      </c>
      <c r="E20" s="18"/>
      <c r="F20" s="20"/>
    </row>
    <row r="21" spans="1:6" ht="15">
      <c r="A21" s="3" t="s">
        <v>22</v>
      </c>
      <c r="B21" s="3">
        <f>B7</f>
        <v>0</v>
      </c>
      <c r="C21" s="25">
        <v>6</v>
      </c>
      <c r="D21" s="5">
        <f>B5</f>
        <v>0</v>
      </c>
      <c r="E21" s="8"/>
      <c r="F21" s="7">
        <f>B21*C21*D21</f>
        <v>0</v>
      </c>
    </row>
    <row r="22" spans="1:6" ht="15">
      <c r="A22" s="3" t="s">
        <v>49</v>
      </c>
      <c r="B22" s="3">
        <f>B7</f>
        <v>0</v>
      </c>
      <c r="C22" s="24">
        <f>SUM(8760-(C21*B21))</f>
        <v>8760</v>
      </c>
      <c r="D22" s="5">
        <f>B6</f>
        <v>0</v>
      </c>
      <c r="E22" s="8"/>
      <c r="F22" s="7">
        <f>C22*D22</f>
        <v>0</v>
      </c>
    </row>
    <row r="23" spans="1:6" ht="15">
      <c r="A23" s="3" t="s">
        <v>26</v>
      </c>
      <c r="B23" s="3">
        <f>B7</f>
        <v>0</v>
      </c>
      <c r="C23" s="12"/>
      <c r="D23" s="4"/>
      <c r="E23" s="8"/>
      <c r="F23" s="7">
        <f>B23*D23</f>
        <v>0</v>
      </c>
    </row>
    <row r="24" spans="1:6" ht="15">
      <c r="A24" s="3" t="s">
        <v>25</v>
      </c>
      <c r="B24" s="3">
        <f>B7</f>
        <v>0</v>
      </c>
      <c r="C24" s="24">
        <v>1</v>
      </c>
      <c r="D24" s="5">
        <f>B4</f>
        <v>0</v>
      </c>
      <c r="E24" s="8"/>
      <c r="F24" s="7">
        <f>B24*C24*D24</f>
        <v>0</v>
      </c>
    </row>
    <row r="25" spans="1:6" ht="15">
      <c r="A25" s="3" t="s">
        <v>24</v>
      </c>
      <c r="B25" s="3">
        <f>B7</f>
        <v>0</v>
      </c>
      <c r="C25" s="26">
        <v>4</v>
      </c>
      <c r="D25" s="5">
        <f>B4</f>
        <v>0</v>
      </c>
      <c r="E25" s="8">
        <v>0.25</v>
      </c>
      <c r="F25" s="7">
        <f>B25*C25*D25*E25</f>
        <v>0</v>
      </c>
    </row>
    <row r="26" spans="1:6" ht="15">
      <c r="A26" s="22" t="s">
        <v>19</v>
      </c>
      <c r="B26" s="18" t="s">
        <v>0</v>
      </c>
      <c r="C26" s="19" t="s">
        <v>1</v>
      </c>
      <c r="D26" s="19" t="s">
        <v>20</v>
      </c>
      <c r="E26" s="18" t="s">
        <v>17</v>
      </c>
      <c r="F26" s="20"/>
    </row>
    <row r="27" spans="1:6" ht="15">
      <c r="A27" s="3" t="s">
        <v>27</v>
      </c>
      <c r="B27" s="3">
        <f>2*12</f>
        <v>24</v>
      </c>
      <c r="C27" s="12">
        <f>B4</f>
        <v>0</v>
      </c>
      <c r="D27" s="7">
        <f>B27*C27</f>
        <v>0</v>
      </c>
      <c r="E27" s="6"/>
      <c r="F27" s="7">
        <f>D27*E27</f>
        <v>0</v>
      </c>
    </row>
    <row r="28" spans="1:6" ht="15">
      <c r="A28" s="3" t="s">
        <v>28</v>
      </c>
      <c r="B28" s="3">
        <v>15</v>
      </c>
      <c r="C28" s="12">
        <f>B4</f>
        <v>0</v>
      </c>
      <c r="D28" s="7">
        <f>B28*C28</f>
        <v>0</v>
      </c>
      <c r="E28" s="6"/>
      <c r="F28" s="7">
        <f>D28*E28</f>
        <v>0</v>
      </c>
    </row>
    <row r="29" spans="1:11" ht="15">
      <c r="A29" s="27" t="s">
        <v>29</v>
      </c>
      <c r="B29" s="3">
        <v>24</v>
      </c>
      <c r="C29" s="12">
        <f>B4</f>
        <v>0</v>
      </c>
      <c r="D29" s="7">
        <f>B29*C29</f>
        <v>0</v>
      </c>
      <c r="E29" s="6"/>
      <c r="F29" s="7">
        <f>D29*E29</f>
        <v>0</v>
      </c>
      <c r="J29" s="28" t="s">
        <v>37</v>
      </c>
      <c r="K29" s="28"/>
    </row>
    <row r="30" spans="2:11" ht="15">
      <c r="B30" s="3" t="s">
        <v>30</v>
      </c>
      <c r="C30" s="12" t="s">
        <v>31</v>
      </c>
      <c r="D30" s="3" t="s">
        <v>0</v>
      </c>
      <c r="E30" s="8"/>
      <c r="F30" s="5" t="s">
        <v>3</v>
      </c>
      <c r="J30" s="28"/>
      <c r="K30" s="28"/>
    </row>
    <row r="31" spans="1:11" ht="15">
      <c r="A31" s="3" t="s">
        <v>33</v>
      </c>
      <c r="B31" s="6"/>
      <c r="C31" s="4"/>
      <c r="D31" s="3">
        <v>2</v>
      </c>
      <c r="E31" s="8"/>
      <c r="F31" s="7">
        <f>C31*B31*D31</f>
        <v>0</v>
      </c>
      <c r="J31" s="28" t="s">
        <v>38</v>
      </c>
      <c r="K31" s="29">
        <f>H37/2</f>
        <v>0</v>
      </c>
    </row>
    <row r="32" spans="1:11" ht="15">
      <c r="A32" s="3" t="s">
        <v>34</v>
      </c>
      <c r="B32" s="6"/>
      <c r="C32" s="4"/>
      <c r="D32" s="3">
        <v>2</v>
      </c>
      <c r="E32" s="8"/>
      <c r="F32" s="7">
        <f>B32*C32*D32</f>
        <v>0</v>
      </c>
      <c r="J32" s="28" t="s">
        <v>39</v>
      </c>
      <c r="K32" s="29">
        <f>H37/3</f>
        <v>0</v>
      </c>
    </row>
    <row r="33" spans="1:11" ht="15">
      <c r="A33" s="3" t="s">
        <v>32</v>
      </c>
      <c r="C33" s="12"/>
      <c r="E33" s="8"/>
      <c r="F33" s="4"/>
      <c r="J33" s="28" t="s">
        <v>40</v>
      </c>
      <c r="K33" s="29">
        <f>H37/4</f>
        <v>0</v>
      </c>
    </row>
    <row r="34" spans="3:11" ht="15.75" thickBot="1">
      <c r="C34" s="12"/>
      <c r="D34" s="5"/>
      <c r="E34" s="8"/>
      <c r="F34" s="7"/>
      <c r="J34" s="28" t="s">
        <v>41</v>
      </c>
      <c r="K34" s="29">
        <f>H37/5</f>
        <v>0</v>
      </c>
    </row>
    <row r="35" spans="1:11" ht="16.5" thickTop="1" thickBot="1">
      <c r="A35" s="48" t="s">
        <v>35</v>
      </c>
      <c r="B35" s="48"/>
      <c r="C35" s="48"/>
      <c r="D35" s="48"/>
      <c r="E35" s="49"/>
      <c r="F35" s="9">
        <f>F12+F14+F16+F18+F21+F22+F23+F24+F25+F27+F28+F29+F31+F32+F33</f>
        <v>0</v>
      </c>
      <c r="J35" s="28" t="s">
        <v>42</v>
      </c>
      <c r="K35" s="29">
        <f>H37/6</f>
        <v>0</v>
      </c>
    </row>
    <row r="36" spans="8:11" ht="15.75" thickTop="1">
      <c r="H36" s="16" t="s">
        <v>14</v>
      </c>
      <c r="J36" s="28" t="s">
        <v>43</v>
      </c>
      <c r="K36" s="29">
        <f>H37/7</f>
        <v>0</v>
      </c>
    </row>
    <row r="37" spans="1:8" ht="30">
      <c r="A37" s="2" t="s">
        <v>5</v>
      </c>
      <c r="B37" s="1" t="s">
        <v>2</v>
      </c>
      <c r="C37" s="1" t="s">
        <v>0</v>
      </c>
      <c r="D37" s="1" t="s">
        <v>1</v>
      </c>
      <c r="E37" s="1" t="s">
        <v>4</v>
      </c>
      <c r="F37" s="1" t="s">
        <v>3</v>
      </c>
      <c r="H37" s="17">
        <f>F40+F35+F43</f>
        <v>0</v>
      </c>
    </row>
    <row r="38" spans="1:6" ht="15">
      <c r="A38" s="3" t="s">
        <v>11</v>
      </c>
      <c r="B38" s="11"/>
      <c r="C38" s="3">
        <v>40</v>
      </c>
      <c r="D38" s="10">
        <f>B38*C38*52</f>
        <v>0</v>
      </c>
      <c r="E38" s="14">
        <f>D38*B8</f>
        <v>0</v>
      </c>
      <c r="F38" s="10">
        <f>D38+E38</f>
        <v>0</v>
      </c>
    </row>
    <row r="39" spans="1:6" ht="15.75" thickBot="1">
      <c r="A39" s="3" t="s">
        <v>12</v>
      </c>
      <c r="B39" s="11"/>
      <c r="C39" s="3">
        <v>20</v>
      </c>
      <c r="D39" s="10">
        <f>B39*C39*52</f>
        <v>0</v>
      </c>
      <c r="E39" s="7">
        <f>D39*B8</f>
        <v>0</v>
      </c>
      <c r="F39" s="10">
        <f>D39+E39</f>
        <v>0</v>
      </c>
    </row>
    <row r="40" spans="2:6" ht="16.5" thickTop="1" thickBot="1">
      <c r="B40" s="48" t="s">
        <v>36</v>
      </c>
      <c r="C40" s="48"/>
      <c r="D40" s="48"/>
      <c r="F40" s="37"/>
    </row>
    <row r="41" ht="15.75" thickTop="1"/>
    <row r="42" spans="1:6" ht="15.75" thickBot="1">
      <c r="A42" s="42" t="s">
        <v>68</v>
      </c>
      <c r="B42" s="42" t="s">
        <v>2</v>
      </c>
      <c r="C42" s="42" t="s">
        <v>0</v>
      </c>
      <c r="D42" s="42" t="s">
        <v>1</v>
      </c>
      <c r="E42" s="42"/>
      <c r="F42" s="42"/>
    </row>
    <row r="43" spans="1:6" ht="16.5" thickTop="1" thickBot="1">
      <c r="A43" t="s">
        <v>69</v>
      </c>
      <c r="B43" s="43"/>
      <c r="C43" s="43"/>
      <c r="D43" s="44">
        <f>B43*C43*52</f>
        <v>0</v>
      </c>
      <c r="E43"/>
      <c r="F43" s="46">
        <f>D43</f>
        <v>0</v>
      </c>
    </row>
    <row r="44" ht="15.75" thickTop="1"/>
  </sheetData>
  <mergeCells count="3">
    <mergeCell ref="A1:J1"/>
    <mergeCell ref="A35:E35"/>
    <mergeCell ref="B40:D40"/>
  </mergeCells>
  <pageMargins left="0.7" right="0.7" top="0.75" bottom="0.75" header="0.3" footer="0.3"/>
  <pageSetup horizontalDpi="360" verticalDpi="36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L51"/>
  <sheetViews>
    <sheetView workbookViewId="0" topLeftCell="A3">
      <selection pane="topLeft" activeCell="A20" sqref="A20:XFD20"/>
    </sheetView>
  </sheetViews>
  <sheetFormatPr defaultRowHeight="15"/>
  <cols>
    <col min="1" max="1" width="77.1428571428571" bestFit="1" customWidth="1"/>
    <col min="2" max="2" width="18.1428571428571" bestFit="1" customWidth="1"/>
    <col min="3" max="3" width="17" bestFit="1" customWidth="1"/>
    <col min="4" max="4" width="15" bestFit="1" customWidth="1"/>
    <col min="5" max="5" width="14.5714285714286" bestFit="1" customWidth="1"/>
    <col min="6" max="6" width="11.1428571428571" bestFit="1" customWidth="1"/>
    <col min="7" max="7" width="3.42857142857143" customWidth="1"/>
    <col min="8" max="8" width="11.1428571428571" bestFit="1" customWidth="1"/>
    <col min="9" max="9" width="4.71428571428571" customWidth="1"/>
    <col min="10" max="10" width="11.2857142857143" customWidth="1"/>
  </cols>
  <sheetData>
    <row r="1" spans="1:12" ht="45.75" customHeight="1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3"/>
      <c r="L1" s="3"/>
    </row>
    <row r="2" spans="1:12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3"/>
      <c r="L2" s="3"/>
    </row>
    <row r="3" spans="1:12" ht="15">
      <c r="A3" s="3"/>
      <c r="B3" s="3" t="s">
        <v>13</v>
      </c>
      <c r="C3" s="8"/>
      <c r="D3" s="8"/>
      <c r="E3" s="3"/>
      <c r="F3" s="3"/>
      <c r="G3" s="3"/>
      <c r="H3" s="3"/>
      <c r="I3" s="3"/>
      <c r="J3" s="3"/>
      <c r="K3" s="3"/>
      <c r="L3" s="3"/>
    </row>
    <row r="4" spans="1:12" ht="15">
      <c r="A4" s="15" t="s">
        <v>21</v>
      </c>
      <c r="B4" s="4"/>
      <c r="C4" s="12"/>
      <c r="D4" s="12"/>
      <c r="E4" s="3"/>
      <c r="F4" s="3"/>
      <c r="G4" s="3"/>
      <c r="H4" s="3"/>
      <c r="I4" s="3"/>
      <c r="J4" s="3"/>
      <c r="K4" s="3"/>
      <c r="L4" s="3"/>
    </row>
    <row r="5" spans="1:12" ht="15">
      <c r="A5" s="15" t="s">
        <v>6</v>
      </c>
      <c r="B5" s="12">
        <f>B4*1.5</f>
        <v>0</v>
      </c>
      <c r="C5" s="12"/>
      <c r="D5" s="12"/>
      <c r="E5" s="3"/>
      <c r="F5" s="3"/>
      <c r="G5" s="3"/>
      <c r="H5" s="3"/>
      <c r="I5" s="3"/>
      <c r="J5" s="3"/>
      <c r="K5" s="3"/>
      <c r="L5" s="3"/>
    </row>
    <row r="6" spans="1:12" ht="15">
      <c r="A6" s="15" t="s">
        <v>44</v>
      </c>
      <c r="B6" s="4"/>
      <c r="C6" s="12"/>
      <c r="D6" s="12"/>
      <c r="E6" s="3"/>
      <c r="F6" s="3"/>
      <c r="G6" s="3"/>
      <c r="H6" s="3"/>
      <c r="I6" s="3"/>
      <c r="J6" s="3"/>
      <c r="K6" s="3"/>
      <c r="L6" s="3"/>
    </row>
    <row r="7" spans="1:12" ht="15">
      <c r="A7" s="15" t="s">
        <v>9</v>
      </c>
      <c r="B7" s="4"/>
      <c r="C7" s="12"/>
      <c r="D7" s="12"/>
      <c r="E7" s="3"/>
      <c r="F7" s="3"/>
      <c r="G7" s="3"/>
      <c r="H7" s="3"/>
      <c r="I7" s="3"/>
      <c r="J7" s="3"/>
      <c r="K7" s="3"/>
      <c r="L7" s="3"/>
    </row>
    <row r="8" spans="1:12" ht="15">
      <c r="A8" s="15" t="s">
        <v>8</v>
      </c>
      <c r="B8" s="6"/>
      <c r="C8" s="8"/>
      <c r="D8" s="8"/>
      <c r="E8" s="3"/>
      <c r="F8" s="3"/>
      <c r="G8" s="3"/>
      <c r="H8" s="3"/>
      <c r="I8" s="3"/>
      <c r="J8" s="3"/>
      <c r="K8" s="3"/>
      <c r="L8" s="3"/>
    </row>
    <row r="9" spans="1:12" ht="15">
      <c r="A9" s="15" t="s">
        <v>10</v>
      </c>
      <c r="B9" s="13">
        <v>0.29999999999999999</v>
      </c>
      <c r="C9" s="39"/>
      <c r="D9" s="39"/>
      <c r="E9" s="3"/>
      <c r="F9" s="3"/>
      <c r="G9" s="3"/>
      <c r="H9" s="3"/>
      <c r="I9" s="3"/>
      <c r="J9" s="3"/>
      <c r="K9" s="3"/>
      <c r="L9" s="3"/>
    </row>
    <row r="10" spans="1:12" ht="15">
      <c r="A10" s="3"/>
      <c r="B10" s="8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2" t="s">
        <v>7</v>
      </c>
      <c r="B11" s="1"/>
      <c r="C11" s="1"/>
      <c r="D11" s="1"/>
      <c r="E11" s="1"/>
      <c r="F11" s="1"/>
      <c r="G11" s="3"/>
      <c r="H11" s="3"/>
      <c r="I11" s="3"/>
      <c r="J11" s="3"/>
      <c r="K11" s="3"/>
      <c r="L11" s="3"/>
    </row>
    <row r="12" spans="1:12" ht="15">
      <c r="A12" s="21" t="s">
        <v>15</v>
      </c>
      <c r="B12" s="18" t="s">
        <v>0</v>
      </c>
      <c r="C12" s="18" t="s">
        <v>1</v>
      </c>
      <c r="D12" s="18" t="s">
        <v>20</v>
      </c>
      <c r="E12" s="18" t="s">
        <v>17</v>
      </c>
      <c r="F12" s="18" t="s">
        <v>3</v>
      </c>
      <c r="G12" s="3"/>
      <c r="H12" s="3"/>
      <c r="I12" s="3"/>
      <c r="J12" s="3"/>
      <c r="K12" s="3"/>
      <c r="L12" s="3"/>
    </row>
    <row r="13" spans="1:12" ht="15">
      <c r="A13" s="3" t="s">
        <v>60</v>
      </c>
      <c r="B13" s="3">
        <v>40</v>
      </c>
      <c r="C13" s="12" t="e">
        <f>AVERAGE(B4,B6)</f>
        <v>#DIV/0!</v>
      </c>
      <c r="D13" s="7" t="e">
        <f>B13*C13</f>
        <v>#DIV/0!</v>
      </c>
      <c r="E13" s="6"/>
      <c r="F13" s="7" t="e">
        <f t="shared" si="0" ref="F13">D13*E13</f>
        <v>#DIV/0!</v>
      </c>
      <c r="G13" s="3"/>
      <c r="H13" s="3"/>
      <c r="I13" s="3"/>
      <c r="J13" s="3"/>
      <c r="K13" s="3"/>
      <c r="L13" s="3"/>
    </row>
    <row r="14" spans="1:12" ht="15">
      <c r="A14" s="3" t="s">
        <v>61</v>
      </c>
      <c r="B14" s="3"/>
      <c r="C14" s="12"/>
      <c r="D14" s="41"/>
      <c r="E14" s="6"/>
      <c r="F14" s="7">
        <f t="shared" si="1" ref="F14:F20">D14*E14</f>
        <v>0</v>
      </c>
      <c r="G14" s="3"/>
      <c r="H14" s="3"/>
      <c r="I14" s="3"/>
      <c r="J14" s="3"/>
      <c r="K14" s="3"/>
      <c r="L14" s="3"/>
    </row>
    <row r="15" spans="1:12" ht="15">
      <c r="A15" s="3" t="s">
        <v>62</v>
      </c>
      <c r="B15" s="3">
        <v>60</v>
      </c>
      <c r="C15" s="12" t="e">
        <f>AVERAGE(B4,B6)</f>
        <v>#DIV/0!</v>
      </c>
      <c r="D15" s="7" t="e">
        <f>B15*C15</f>
        <v>#DIV/0!</v>
      </c>
      <c r="E15" s="6"/>
      <c r="F15" s="7" t="e">
        <f>D15*E15</f>
        <v>#DIV/0!</v>
      </c>
      <c r="G15" s="3"/>
      <c r="H15" s="3"/>
      <c r="I15" s="3"/>
      <c r="J15" s="3"/>
      <c r="K15" s="3"/>
      <c r="L15" s="3"/>
    </row>
    <row r="16" spans="1:12" ht="15">
      <c r="A16" s="3" t="s">
        <v>63</v>
      </c>
      <c r="B16" s="3"/>
      <c r="C16" s="12"/>
      <c r="D16" s="41"/>
      <c r="E16" s="6"/>
      <c r="F16" s="7">
        <f>D16*E16</f>
        <v>0</v>
      </c>
      <c r="G16" s="3"/>
      <c r="H16" s="3"/>
      <c r="I16" s="3"/>
      <c r="J16" s="3"/>
      <c r="K16" s="3"/>
      <c r="L16" s="3"/>
    </row>
    <row r="17" spans="1:12" ht="15">
      <c r="A17" s="3" t="s">
        <v>64</v>
      </c>
      <c r="B17" s="3">
        <v>40</v>
      </c>
      <c r="C17" s="12">
        <v>37.5</v>
      </c>
      <c r="D17" s="7">
        <f>B17*C17</f>
        <v>1500</v>
      </c>
      <c r="E17" s="6"/>
      <c r="F17" s="7">
        <f>D17*E17</f>
        <v>0</v>
      </c>
      <c r="G17" s="3"/>
      <c r="H17" s="3"/>
      <c r="I17" s="3"/>
      <c r="J17" s="3"/>
      <c r="K17" s="3"/>
      <c r="L17" s="3"/>
    </row>
    <row r="18" spans="1:12" ht="15">
      <c r="A18" s="3" t="s">
        <v>65</v>
      </c>
      <c r="B18" s="3"/>
      <c r="C18" s="12"/>
      <c r="D18" s="41"/>
      <c r="E18" s="6"/>
      <c r="F18" s="7">
        <f>D18*E18</f>
        <v>0</v>
      </c>
      <c r="G18" s="3"/>
      <c r="H18" s="3"/>
      <c r="I18" s="3"/>
      <c r="J18" s="3"/>
      <c r="K18" s="3"/>
      <c r="L18" s="3"/>
    </row>
    <row r="19" spans="1:12" ht="15">
      <c r="A19" s="3" t="s">
        <v>66</v>
      </c>
      <c r="B19" s="3">
        <v>60</v>
      </c>
      <c r="C19" s="12">
        <v>37.5</v>
      </c>
      <c r="D19" s="7">
        <f>B19*C19</f>
        <v>2250</v>
      </c>
      <c r="E19" s="6"/>
      <c r="F19" s="7">
        <f>D19*E19</f>
        <v>0</v>
      </c>
      <c r="G19" s="3"/>
      <c r="H19" s="3"/>
      <c r="I19" s="3"/>
      <c r="J19" s="3"/>
      <c r="K19" s="3"/>
      <c r="L19" s="3"/>
    </row>
    <row r="20" spans="1:12" ht="15">
      <c r="A20" s="3" t="s">
        <v>67</v>
      </c>
      <c r="B20" s="3"/>
      <c r="C20" s="12"/>
      <c r="D20" s="41"/>
      <c r="E20" s="6"/>
      <c r="F20" s="7">
        <f>D20*E20</f>
        <v>0</v>
      </c>
      <c r="G20" s="3"/>
      <c r="H20" s="3"/>
      <c r="I20" s="3"/>
      <c r="J20" s="3"/>
      <c r="K20" s="3"/>
      <c r="L20" s="3"/>
    </row>
    <row r="21" spans="1:12" ht="15">
      <c r="A21" s="22" t="s">
        <v>16</v>
      </c>
      <c r="B21" s="18" t="s">
        <v>47</v>
      </c>
      <c r="C21" s="19" t="s">
        <v>0</v>
      </c>
      <c r="D21" s="20" t="s">
        <v>1</v>
      </c>
      <c r="E21" s="18" t="s">
        <v>4</v>
      </c>
      <c r="F21" s="20" t="s">
        <v>3</v>
      </c>
      <c r="G21" s="8"/>
      <c r="H21" s="8"/>
      <c r="I21" s="8"/>
      <c r="J21" s="8"/>
      <c r="K21" s="8"/>
      <c r="L21" s="8"/>
    </row>
    <row r="22" spans="1:12" s="30" customFormat="1" ht="15">
      <c r="A22" s="31" t="s">
        <v>46</v>
      </c>
      <c r="B22" s="8">
        <v>52</v>
      </c>
      <c r="C22" s="4"/>
      <c r="D22" s="14">
        <f>B22*C22*B6</f>
        <v>0</v>
      </c>
      <c r="E22" s="14">
        <f>D22*B9</f>
        <v>0</v>
      </c>
      <c r="F22" s="14">
        <f>D22+E22</f>
        <v>0</v>
      </c>
      <c r="G22" s="8"/>
      <c r="H22" s="8"/>
      <c r="I22" s="8"/>
      <c r="J22" s="8"/>
      <c r="K22" s="8"/>
      <c r="L22" s="8"/>
    </row>
    <row r="23" spans="1:12" s="30" customFormat="1" ht="15">
      <c r="A23" s="31" t="s">
        <v>59</v>
      </c>
      <c r="B23" s="8"/>
      <c r="C23" s="12"/>
      <c r="D23" s="14"/>
      <c r="E23" s="8"/>
      <c r="F23" s="14"/>
      <c r="G23" s="8"/>
      <c r="H23" s="8"/>
      <c r="I23" s="8"/>
      <c r="J23" s="8"/>
      <c r="K23" s="8"/>
      <c r="L23" s="8"/>
    </row>
    <row r="24" spans="1:12" s="30" customFormat="1" ht="15">
      <c r="A24" s="33"/>
      <c r="B24" s="18" t="s">
        <v>52</v>
      </c>
      <c r="C24" s="19" t="s">
        <v>0</v>
      </c>
      <c r="D24" s="20" t="s">
        <v>1</v>
      </c>
      <c r="E24" s="18"/>
      <c r="F24" s="20" t="s">
        <v>3</v>
      </c>
      <c r="G24" s="8"/>
      <c r="H24" s="8"/>
      <c r="I24" s="8"/>
      <c r="J24" s="8"/>
      <c r="K24" s="8"/>
      <c r="L24" s="8"/>
    </row>
    <row r="25" spans="1:12" ht="15">
      <c r="A25" s="32" t="s">
        <v>45</v>
      </c>
      <c r="B25" s="6"/>
      <c r="C25" s="25">
        <v>6</v>
      </c>
      <c r="D25" s="5">
        <f>B5</f>
        <v>0</v>
      </c>
      <c r="E25" s="8"/>
      <c r="F25" s="7">
        <f>B25*C25*D25</f>
        <v>0</v>
      </c>
      <c r="G25" s="3"/>
      <c r="H25" s="3"/>
      <c r="I25" s="3"/>
      <c r="J25" s="3"/>
      <c r="K25" s="3"/>
      <c r="L25" s="3"/>
    </row>
    <row r="26" spans="1:12" ht="15">
      <c r="A26" s="3" t="s">
        <v>26</v>
      </c>
      <c r="B26" s="3">
        <f>B25</f>
        <v>0</v>
      </c>
      <c r="C26" s="12"/>
      <c r="D26" s="4"/>
      <c r="E26" s="8"/>
      <c r="F26" s="7">
        <f>B26*D26</f>
        <v>0</v>
      </c>
      <c r="G26" s="3"/>
      <c r="H26" s="3"/>
      <c r="I26" s="3"/>
      <c r="J26" s="3"/>
      <c r="K26" s="3"/>
      <c r="L26" s="3"/>
    </row>
    <row r="27" spans="1:12" ht="15">
      <c r="A27" s="3" t="s">
        <v>25</v>
      </c>
      <c r="B27" s="3">
        <f>B25</f>
        <v>0</v>
      </c>
      <c r="C27" s="24">
        <v>1</v>
      </c>
      <c r="D27" s="5">
        <f>B4</f>
        <v>0</v>
      </c>
      <c r="E27" s="8"/>
      <c r="F27" s="7">
        <f>B27*C27*D27</f>
        <v>0</v>
      </c>
      <c r="G27" s="3"/>
      <c r="H27" s="3"/>
      <c r="I27" s="3"/>
      <c r="J27" s="3"/>
      <c r="K27" s="3"/>
      <c r="L27" s="3"/>
    </row>
    <row r="28" spans="1:12" ht="15">
      <c r="A28" s="33"/>
      <c r="B28" s="18" t="s">
        <v>50</v>
      </c>
      <c r="C28" s="34" t="s">
        <v>51</v>
      </c>
      <c r="D28" s="19" t="s">
        <v>54</v>
      </c>
      <c r="E28" s="18"/>
      <c r="F28" s="20" t="s">
        <v>3</v>
      </c>
      <c r="G28" s="3"/>
      <c r="H28" s="3"/>
      <c r="I28" s="3"/>
      <c r="J28" s="3"/>
      <c r="K28" s="3"/>
      <c r="L28" s="3"/>
    </row>
    <row r="29" spans="1:12" ht="15">
      <c r="A29" s="3" t="s">
        <v>48</v>
      </c>
      <c r="B29" s="35">
        <f>B22*C22</f>
        <v>0</v>
      </c>
      <c r="C29" s="24">
        <f>8760-B29</f>
        <v>8760</v>
      </c>
      <c r="D29" s="5">
        <f>B7</f>
        <v>0</v>
      </c>
      <c r="E29" s="8"/>
      <c r="F29" s="7">
        <f>C29*D29</f>
        <v>0</v>
      </c>
      <c r="G29" s="3"/>
      <c r="H29" s="3"/>
      <c r="I29" s="3"/>
      <c r="J29" s="3"/>
      <c r="K29" s="3"/>
      <c r="L29" s="3"/>
    </row>
    <row r="30" spans="1:12" ht="15">
      <c r="A30" s="18"/>
      <c r="B30" s="36" t="s">
        <v>23</v>
      </c>
      <c r="C30" s="36" t="s">
        <v>0</v>
      </c>
      <c r="D30" s="19" t="s">
        <v>1</v>
      </c>
      <c r="E30" s="18" t="s">
        <v>53</v>
      </c>
      <c r="F30" s="20" t="s">
        <v>3</v>
      </c>
      <c r="G30" s="3"/>
      <c r="H30" s="3"/>
      <c r="I30" s="3"/>
      <c r="J30" s="3"/>
      <c r="K30" s="3"/>
      <c r="L30" s="3"/>
    </row>
    <row r="31" spans="1:12" ht="15">
      <c r="A31" s="3" t="s">
        <v>24</v>
      </c>
      <c r="B31" s="3">
        <f>B8</f>
        <v>0</v>
      </c>
      <c r="C31" s="26">
        <v>4</v>
      </c>
      <c r="D31" s="5" t="e">
        <f>AVERAGE(B4,B6)</f>
        <v>#DIV/0!</v>
      </c>
      <c r="E31" s="8">
        <v>0.25</v>
      </c>
      <c r="F31" s="7" t="e">
        <f>B31*C31*D31*E31</f>
        <v>#DIV/0!</v>
      </c>
      <c r="G31" s="3"/>
      <c r="H31" s="3"/>
      <c r="I31" s="3"/>
      <c r="J31" s="3"/>
      <c r="K31" s="3"/>
      <c r="L31" s="3"/>
    </row>
    <row r="32" spans="1:12" ht="15">
      <c r="A32" s="22" t="s">
        <v>19</v>
      </c>
      <c r="B32" s="18" t="s">
        <v>0</v>
      </c>
      <c r="C32" s="19" t="s">
        <v>1</v>
      </c>
      <c r="D32" s="19" t="s">
        <v>20</v>
      </c>
      <c r="E32" s="18" t="s">
        <v>17</v>
      </c>
      <c r="F32" s="20"/>
      <c r="G32" s="3"/>
      <c r="H32" s="3"/>
      <c r="I32" s="3"/>
      <c r="J32" s="3"/>
      <c r="K32" s="3"/>
      <c r="L32" s="3"/>
    </row>
    <row r="33" spans="1:12" ht="15">
      <c r="A33" s="3" t="s">
        <v>55</v>
      </c>
      <c r="B33" s="3">
        <f>2*12</f>
        <v>24</v>
      </c>
      <c r="C33" s="12">
        <f>B6</f>
        <v>0</v>
      </c>
      <c r="D33" s="7">
        <f>B33*C33</f>
        <v>0</v>
      </c>
      <c r="E33" s="6"/>
      <c r="F33" s="7">
        <f>D33*E33</f>
        <v>0</v>
      </c>
      <c r="G33" s="3"/>
      <c r="H33" s="3"/>
      <c r="I33" s="3"/>
      <c r="J33" s="3"/>
      <c r="K33" s="3"/>
      <c r="L33" s="3"/>
    </row>
    <row r="34" spans="1:12" ht="15">
      <c r="A34" s="3" t="s">
        <v>56</v>
      </c>
      <c r="B34" s="3">
        <v>24</v>
      </c>
      <c r="C34" s="12">
        <f>B4</f>
        <v>0</v>
      </c>
      <c r="D34" s="7">
        <f>B34*C34</f>
        <v>0</v>
      </c>
      <c r="E34" s="6"/>
      <c r="F34" s="7">
        <f>D34*E34</f>
        <v>0</v>
      </c>
      <c r="G34" s="3"/>
      <c r="H34" s="3"/>
      <c r="I34" s="3"/>
      <c r="J34" s="3"/>
      <c r="K34" s="3"/>
      <c r="L34" s="3"/>
    </row>
    <row r="35" spans="1:12" ht="15">
      <c r="A35" s="3" t="s">
        <v>57</v>
      </c>
      <c r="B35" s="3">
        <v>15</v>
      </c>
      <c r="C35" s="12">
        <f>B6</f>
        <v>0</v>
      </c>
      <c r="D35" s="7">
        <f>B35*C35</f>
        <v>0</v>
      </c>
      <c r="E35" s="6"/>
      <c r="F35" s="7">
        <f>D35*E35</f>
        <v>0</v>
      </c>
      <c r="G35" s="3"/>
      <c r="H35" s="3"/>
      <c r="I35" s="3"/>
      <c r="J35" s="3"/>
      <c r="K35" s="3"/>
      <c r="L35" s="3"/>
    </row>
    <row r="36" spans="1:12" ht="15">
      <c r="A36" s="3" t="s">
        <v>58</v>
      </c>
      <c r="B36" s="3">
        <v>15</v>
      </c>
      <c r="C36" s="12">
        <f>B4</f>
        <v>0</v>
      </c>
      <c r="D36" s="7">
        <f>B36*C36</f>
        <v>0</v>
      </c>
      <c r="E36" s="6"/>
      <c r="F36" s="7">
        <f>D36*E36</f>
        <v>0</v>
      </c>
      <c r="G36" s="3"/>
      <c r="H36" s="3"/>
      <c r="I36" s="3"/>
      <c r="J36" s="3"/>
      <c r="K36" s="3"/>
      <c r="L36" s="3"/>
    </row>
    <row r="37" spans="1:12" ht="15">
      <c r="A37" s="27" t="s">
        <v>29</v>
      </c>
      <c r="B37" s="3">
        <v>24</v>
      </c>
      <c r="C37" s="12">
        <f>B6</f>
        <v>0</v>
      </c>
      <c r="D37" s="7">
        <f>B37*C37</f>
        <v>0</v>
      </c>
      <c r="E37" s="6"/>
      <c r="F37" s="7">
        <f>D37*E37</f>
        <v>0</v>
      </c>
      <c r="G37" s="3"/>
      <c r="H37" s="3"/>
      <c r="I37" s="3"/>
      <c r="J37" s="28" t="s">
        <v>37</v>
      </c>
      <c r="K37" s="28"/>
      <c r="L37" s="3"/>
    </row>
    <row r="38" spans="1:12" ht="15">
      <c r="A38" s="18"/>
      <c r="B38" s="18" t="s">
        <v>30</v>
      </c>
      <c r="C38" s="19" t="s">
        <v>31</v>
      </c>
      <c r="D38" s="18" t="s">
        <v>0</v>
      </c>
      <c r="E38" s="18"/>
      <c r="F38" s="19" t="s">
        <v>3</v>
      </c>
      <c r="G38" s="3"/>
      <c r="H38" s="3"/>
      <c r="I38" s="3"/>
      <c r="J38" s="28"/>
      <c r="K38" s="28"/>
      <c r="L38" s="3"/>
    </row>
    <row r="39" spans="1:12" ht="15">
      <c r="A39" s="3" t="s">
        <v>33</v>
      </c>
      <c r="B39" s="6"/>
      <c r="C39" s="4"/>
      <c r="D39" s="3">
        <v>2</v>
      </c>
      <c r="E39" s="8"/>
      <c r="F39" s="7">
        <f>C39*B39*D39</f>
        <v>0</v>
      </c>
      <c r="G39" s="3"/>
      <c r="H39" s="3"/>
      <c r="I39" s="3"/>
      <c r="J39" s="28" t="s">
        <v>38</v>
      </c>
      <c r="K39" s="29" t="e">
        <f>H45/2</f>
        <v>#DIV/0!</v>
      </c>
      <c r="L39" s="3"/>
    </row>
    <row r="40" spans="1:12" ht="15">
      <c r="A40" s="3" t="s">
        <v>34</v>
      </c>
      <c r="B40" s="6"/>
      <c r="C40" s="4"/>
      <c r="D40" s="3">
        <v>2</v>
      </c>
      <c r="E40" s="8"/>
      <c r="F40" s="7">
        <f>C40*B40*D40</f>
        <v>0</v>
      </c>
      <c r="G40" s="3"/>
      <c r="H40" s="3"/>
      <c r="I40" s="3"/>
      <c r="J40" s="28" t="s">
        <v>39</v>
      </c>
      <c r="K40" s="29" t="e">
        <f>H45/3</f>
        <v>#DIV/0!</v>
      </c>
      <c r="L40" s="3"/>
    </row>
    <row r="41" spans="1:12" ht="15">
      <c r="A41" s="3" t="s">
        <v>32</v>
      </c>
      <c r="B41" s="3"/>
      <c r="C41" s="12"/>
      <c r="D41" s="3"/>
      <c r="E41" s="8"/>
      <c r="F41" s="4"/>
      <c r="G41" s="3"/>
      <c r="H41" s="3"/>
      <c r="I41" s="3"/>
      <c r="J41" s="28" t="s">
        <v>40</v>
      </c>
      <c r="K41" s="29" t="e">
        <f>H45/4</f>
        <v>#DIV/0!</v>
      </c>
      <c r="L41" s="3"/>
    </row>
    <row r="42" spans="1:12" ht="15.75" thickBot="1">
      <c r="A42" s="3"/>
      <c r="B42" s="3"/>
      <c r="C42" s="12"/>
      <c r="D42" s="5"/>
      <c r="E42" s="8"/>
      <c r="F42" s="7"/>
      <c r="G42" s="3"/>
      <c r="H42" s="3"/>
      <c r="I42" s="3"/>
      <c r="J42" s="28" t="s">
        <v>41</v>
      </c>
      <c r="K42" s="29" t="e">
        <f>H45/5</f>
        <v>#DIV/0!</v>
      </c>
      <c r="L42" s="3"/>
    </row>
    <row r="43" spans="1:12" ht="16.5" thickTop="1" thickBot="1">
      <c r="A43" s="48" t="s">
        <v>35</v>
      </c>
      <c r="B43" s="48"/>
      <c r="C43" s="48"/>
      <c r="D43" s="48"/>
      <c r="E43" s="49"/>
      <c r="F43" s="40" t="e">
        <f>F13+F15+F17+F19+F22+F25+F29+F26+F27+F31+F33+F34+F35+F36+F37+F39+F40+F41</f>
        <v>#DIV/0!</v>
      </c>
      <c r="G43" s="3"/>
      <c r="H43" s="3"/>
      <c r="I43" s="3"/>
      <c r="J43" s="28" t="s">
        <v>42</v>
      </c>
      <c r="K43" s="29" t="e">
        <f>H45/6</f>
        <v>#DIV/0!</v>
      </c>
      <c r="L43" s="3"/>
    </row>
    <row r="44" spans="1:12" ht="15.75" thickTop="1">
      <c r="A44" s="3"/>
      <c r="B44" s="3"/>
      <c r="C44" s="3"/>
      <c r="D44" s="3"/>
      <c r="E44" s="3"/>
      <c r="F44" s="3"/>
      <c r="G44" s="3"/>
      <c r="H44" s="16" t="s">
        <v>14</v>
      </c>
      <c r="I44" s="3"/>
      <c r="J44" s="28" t="s">
        <v>43</v>
      </c>
      <c r="K44" s="29" t="e">
        <f>H45/7</f>
        <v>#DIV/0!</v>
      </c>
      <c r="L44" s="3"/>
    </row>
    <row r="45" spans="1:12" ht="30">
      <c r="A45" s="2" t="s">
        <v>5</v>
      </c>
      <c r="B45" s="1" t="s">
        <v>2</v>
      </c>
      <c r="C45" s="1" t="s">
        <v>0</v>
      </c>
      <c r="D45" s="1" t="s">
        <v>1</v>
      </c>
      <c r="E45" s="1" t="s">
        <v>4</v>
      </c>
      <c r="F45" s="1" t="s">
        <v>3</v>
      </c>
      <c r="G45" s="3"/>
      <c r="H45" s="45" t="e">
        <f>F48+F43+F51</f>
        <v>#DIV/0!</v>
      </c>
      <c r="I45" s="3"/>
      <c r="J45" s="3"/>
      <c r="K45" s="3"/>
      <c r="L45" s="3"/>
    </row>
    <row r="46" spans="1:12" ht="15">
      <c r="A46" s="3" t="s">
        <v>11</v>
      </c>
      <c r="B46" s="11"/>
      <c r="C46" s="3">
        <v>40</v>
      </c>
      <c r="D46" s="10">
        <f>B46*C46*52</f>
        <v>0</v>
      </c>
      <c r="E46" s="14">
        <f>D46*B9</f>
        <v>0</v>
      </c>
      <c r="F46" s="10">
        <f>D46+E46</f>
        <v>0</v>
      </c>
      <c r="G46" s="3"/>
      <c r="H46" s="3"/>
      <c r="I46" s="3"/>
      <c r="J46" s="3"/>
      <c r="K46" s="3"/>
      <c r="L46" s="3"/>
    </row>
    <row r="47" spans="1:12" ht="15.75" thickBot="1">
      <c r="A47" s="3" t="s">
        <v>12</v>
      </c>
      <c r="B47" s="11"/>
      <c r="C47" s="3">
        <v>20</v>
      </c>
      <c r="D47" s="10">
        <f>B47*C47*52</f>
        <v>0</v>
      </c>
      <c r="E47" s="7">
        <f>D47*B9</f>
        <v>0</v>
      </c>
      <c r="F47" s="10">
        <f>D47+E47</f>
        <v>0</v>
      </c>
      <c r="G47" s="3"/>
      <c r="H47" s="3"/>
      <c r="I47" s="3"/>
      <c r="J47" s="3"/>
      <c r="K47" s="3"/>
      <c r="L47" s="3"/>
    </row>
    <row r="48" spans="1:12" ht="16.5" thickTop="1" thickBot="1">
      <c r="A48" s="3"/>
      <c r="B48" s="48" t="s">
        <v>36</v>
      </c>
      <c r="C48" s="48"/>
      <c r="D48" s="48"/>
      <c r="E48" s="3"/>
      <c r="F48" s="37"/>
      <c r="G48" s="3"/>
      <c r="H48" s="3"/>
      <c r="I48" s="3"/>
      <c r="J48" s="3"/>
      <c r="K48" s="3"/>
      <c r="L48" s="3"/>
    </row>
    <row r="49" ht="15.75" thickTop="1"/>
    <row r="50" spans="1:6" ht="15.75" thickBot="1">
      <c r="A50" s="42" t="s">
        <v>68</v>
      </c>
      <c r="B50" s="42" t="s">
        <v>2</v>
      </c>
      <c r="C50" s="42" t="s">
        <v>0</v>
      </c>
      <c r="D50" s="42" t="s">
        <v>1</v>
      </c>
      <c r="E50" s="42"/>
      <c r="F50" s="42"/>
    </row>
    <row r="51" spans="1:6" ht="16.5" thickTop="1" thickBot="1">
      <c r="A51" t="s">
        <v>69</v>
      </c>
      <c r="B51" s="43"/>
      <c r="C51" s="43"/>
      <c r="D51" s="44">
        <f>B51*C51*52</f>
        <v>0</v>
      </c>
      <c r="F51" s="46">
        <f>D51</f>
        <v>0</v>
      </c>
    </row>
    <row r="52" ht="15.75" thickTop="1"/>
  </sheetData>
  <mergeCells count="3">
    <mergeCell ref="A1:J1"/>
    <mergeCell ref="A43:E43"/>
    <mergeCell ref="B48:D48"/>
  </mergeCells>
  <pageMargins left="0.7" right="0.7" top="0.75" bottom="0.75" header="0.3" footer="0.3"/>
  <pageSetup horizontalDpi="360" verticalDpi="36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"/>
  <sheetViews>
    <sheetView workbookViewId="0" topLeftCell="A1"/>
  </sheetViews>
  <sheetFormatPr defaultRowHeight="15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On-Call Only</vt:lpstr>
      <vt:lpstr>Staffing and On-Call</vt:lpstr>
      <vt:lpstr>Sheet3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1601-01-01T06:00:00Z</dcterms:created>
  <dcterms:modified xsi:type="dcterms:W3CDTF">1601-01-01T06:00:00Z</dcterms:modified>
  <cp:category/>
</cp:coreProperties>
</file>